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PROJECTS\INDIGO\"/>
    </mc:Choice>
  </mc:AlternateContent>
  <xr:revisionPtr revIDLastSave="0" documentId="13_ncr:1_{FBC135E5-ACB6-41C1-89F5-9C5521F7994F}" xr6:coauthVersionLast="47" xr6:coauthVersionMax="47" xr10:uidLastSave="{00000000-0000-0000-0000-000000000000}"/>
  <bookViews>
    <workbookView xWindow="-108" yWindow="-108" windowWidth="23256" windowHeight="12456" xr2:uid="{00000000-000D-0000-FFFF-FFFF00000000}"/>
  </bookViews>
  <sheets>
    <sheet name="Cover Sheet" sheetId="5" r:id="rId1"/>
    <sheet name="Analysi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L16" i="1"/>
  <c r="L14" i="1"/>
  <c r="K15" i="1"/>
  <c r="K16" i="1"/>
  <c r="K14" i="1"/>
  <c r="J16" i="1"/>
  <c r="J15" i="1"/>
  <c r="J14" i="1"/>
  <c r="I16" i="1"/>
  <c r="I15" i="1"/>
  <c r="I14" i="1"/>
  <c r="L5" i="1"/>
  <c r="L6" i="1"/>
  <c r="L7" i="1"/>
  <c r="L8" i="1"/>
  <c r="L9" i="1"/>
  <c r="L10" i="1"/>
  <c r="L4" i="1"/>
  <c r="K5" i="1"/>
  <c r="K6" i="1"/>
  <c r="K7" i="1"/>
  <c r="K8" i="1"/>
  <c r="K9" i="1"/>
  <c r="K10" i="1"/>
  <c r="K4" i="1"/>
  <c r="J5" i="1"/>
  <c r="J6" i="1"/>
  <c r="J7" i="1"/>
  <c r="J8" i="1"/>
  <c r="J9" i="1"/>
  <c r="J10" i="1"/>
  <c r="J4" i="1"/>
  <c r="I5" i="1"/>
  <c r="I6" i="1"/>
  <c r="I7" i="1"/>
  <c r="I8" i="1"/>
  <c r="I9" i="1"/>
  <c r="I10" i="1"/>
  <c r="I4" i="1"/>
  <c r="H5" i="1"/>
  <c r="H6" i="1"/>
  <c r="H7" i="1"/>
  <c r="H8" i="1"/>
  <c r="H9" i="1"/>
  <c r="H10" i="1"/>
  <c r="H4" i="1"/>
</calcChain>
</file>

<file path=xl/sharedStrings.xml><?xml version="1.0" encoding="utf-8"?>
<sst xmlns="http://schemas.openxmlformats.org/spreadsheetml/2006/main" count="52" uniqueCount="50">
  <si>
    <t>Parameter</t>
  </si>
  <si>
    <t>Value</t>
  </si>
  <si>
    <t>Avg Fare per PAX (₹)</t>
  </si>
  <si>
    <t>Cancelled PNRs</t>
  </si>
  <si>
    <t>Refund %</t>
  </si>
  <si>
    <t>Ancillary Revenue per PAX (₹)</t>
  </si>
  <si>
    <t>Rebooking %</t>
  </si>
  <si>
    <t>Daily Distribution % (Mon–Sun)</t>
  </si>
  <si>
    <t>Mon</t>
  </si>
  <si>
    <t>Tue</t>
  </si>
  <si>
    <t>Wed</t>
  </si>
  <si>
    <t>Thu</t>
  </si>
  <si>
    <t>Fri</t>
  </si>
  <si>
    <t>Sat</t>
  </si>
  <si>
    <t>Sun</t>
  </si>
  <si>
    <t>Cancelled PAX</t>
  </si>
  <si>
    <t>Refunded PAX</t>
  </si>
  <si>
    <t>Base</t>
  </si>
  <si>
    <t>Stress</t>
  </si>
  <si>
    <t>Severe</t>
  </si>
  <si>
    <t xml:space="preserve">7-Day Schedule </t>
  </si>
  <si>
    <t>Days</t>
  </si>
  <si>
    <t>Dist. %</t>
  </si>
  <si>
    <t>Refund Outflow (Rs.)</t>
  </si>
  <si>
    <t>Ancillary Lost (Rs.)</t>
  </si>
  <si>
    <t>Monday</t>
  </si>
  <si>
    <t>Tuesday</t>
  </si>
  <si>
    <t>Wednesday</t>
  </si>
  <si>
    <t>Thursday</t>
  </si>
  <si>
    <t>Friday</t>
  </si>
  <si>
    <t>Saturday</t>
  </si>
  <si>
    <t>Sunday</t>
  </si>
  <si>
    <t>Scenario Analysis</t>
  </si>
  <si>
    <t xml:space="preserve">Scenario </t>
  </si>
  <si>
    <t>Total Refund Outflow</t>
  </si>
  <si>
    <t>Ancillary Loss</t>
  </si>
  <si>
    <t xml:space="preserve">Chart Analysis </t>
  </si>
  <si>
    <t xml:space="preserve">7 Day Refund Outflow </t>
  </si>
  <si>
    <t>Scenario Comparision - Refund Outflow</t>
  </si>
  <si>
    <t>COVER SHEET FOR INDIGO'S FLIGHT DISRUPTIONS IN DECEMBER 2025</t>
  </si>
  <si>
    <t>OVERVIEW</t>
  </si>
  <si>
    <t>PROJECT</t>
  </si>
  <si>
    <t>LESSONS</t>
  </si>
  <si>
    <r>
      <t xml:space="preserve">The operational meltdown of IndiGo and it's analysis leaves a few key lessons for management and risk control in the aviation industry.
</t>
    </r>
    <r>
      <rPr>
        <b/>
        <i/>
        <sz val="11"/>
        <color theme="1"/>
        <rFont val="Calibri"/>
        <family val="2"/>
        <scheme val="minor"/>
      </rPr>
      <t>1. Adaption :</t>
    </r>
    <r>
      <rPr>
        <i/>
        <sz val="11"/>
        <color theme="1"/>
        <rFont val="Calibri"/>
        <family val="2"/>
        <scheme val="minor"/>
      </rPr>
      <t xml:space="preserve"> Though the model followed by IndiGo proved to be efficient but it failed to be resilient. The crisis highlighted that an organization's strengths can become weaknesses, turning a regulatory change into a, systemic failure.
</t>
    </r>
    <r>
      <rPr>
        <b/>
        <i/>
        <sz val="11"/>
        <color theme="1"/>
        <rFont val="Calibri"/>
        <family val="2"/>
        <scheme val="minor"/>
      </rPr>
      <t>2. Buffer Capacity :</t>
    </r>
    <r>
      <rPr>
        <i/>
        <sz val="11"/>
        <color theme="1"/>
        <rFont val="Calibri"/>
        <family val="2"/>
        <scheme val="minor"/>
      </rPr>
      <t xml:space="preserve"> The incident proved that operational resilience requires built-in redundancies, not just extreme efficiency. Global players in the aviation industry keep a buffer capacity of 15% - 20% while Indian airlines like IndiGo operate with &gt;10%, which in-turn increases fragility. 
</t>
    </r>
    <r>
      <rPr>
        <b/>
        <i/>
        <sz val="11"/>
        <color theme="1"/>
        <rFont val="Calibri"/>
        <family val="2"/>
        <scheme val="minor"/>
      </rPr>
      <t>3. Crisis Communication is important :</t>
    </r>
    <r>
      <rPr>
        <i/>
        <sz val="11"/>
        <color theme="1"/>
        <rFont val="Calibri"/>
        <family val="2"/>
        <scheme val="minor"/>
      </rPr>
      <t xml:space="preserve"> In times of crisis, swift and effective communication is also as important as quick and efficient solutions. If effective and clear communication was to be present during the crisis, the loss of goodwill, passenger outrage and media escalation could have been mitigated.</t>
    </r>
  </si>
  <si>
    <t>Arsh Sharma</t>
  </si>
  <si>
    <t>Dated :</t>
  </si>
  <si>
    <t>Made By :</t>
  </si>
  <si>
    <t>Publisher Details</t>
  </si>
  <si>
    <t xml:space="preserve">IndiGo is the major player in the indian Aviation Industry with a market share of more than 60%. IndiGo, with it's exceptional strategy and cost efficient management, was able to sustain in an industry popularly known as "The Graveyard of Airlines". But in early December 2025, indiGo faced severe operational and flight disruptions, leading to large scale  flight cancellations nation wide, affecting nearly 12 Lakh passengers. The crisis was triggered owing to a "perfectly timed barrage" of stricter pilot rest rules (FDTL), a lack of crew buffers, and technical, weather-related issues. The crisis highlights how lean, high-efficiency models can become fragile during rapid changes. </t>
  </si>
  <si>
    <t>The analysis covers the recent flight and operational disruptions faced by IndiGo in early December 2025 and it's effects on the cash flow of the company while simulating a case scenario with three different cases and their impacts on the cash flow of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</si>
</sst>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1" xfId="0" applyBorder="1" applyAlignment="1">
      <alignment horizontal="center"/>
    </xf>
    <xf numFmtId="43" fontId="0" fillId="0" borderId="1" xfId="0" applyNumberFormat="1" applyBorder="1"/>
    <xf numFmtId="43" fontId="0" fillId="0" borderId="1" xfId="1" applyFont="1" applyBorder="1"/>
    <xf numFmtId="43" fontId="0" fillId="0" borderId="1" xfId="0" applyNumberFormat="1" applyBorder="1" applyAlignment="1">
      <alignment horizontal="center"/>
    </xf>
    <xf numFmtId="0" fontId="2" fillId="2" borderId="1" xfId="0" applyFont="1" applyFill="1" applyBorder="1" applyAlignment="1">
      <alignment horizontal="center"/>
    </xf>
    <xf numFmtId="0" fontId="0" fillId="0" borderId="0" xfId="0" applyAlignment="1">
      <alignment wrapText="1"/>
    </xf>
    <xf numFmtId="0" fontId="0" fillId="2" borderId="0" xfId="0" applyFill="1"/>
    <xf numFmtId="0" fontId="0" fillId="2" borderId="8" xfId="0" applyFill="1" applyBorder="1"/>
    <xf numFmtId="0" fontId="2" fillId="4" borderId="1" xfId="0" applyFont="1" applyFill="1" applyBorder="1" applyAlignment="1">
      <alignment horizontal="left"/>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2" borderId="1"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 xfId="0" applyFont="1" applyFill="1" applyBorder="1"/>
    <xf numFmtId="0" fontId="5" fillId="3" borderId="1" xfId="0" applyFont="1" applyFill="1" applyBorder="1" applyAlignment="1">
      <alignment vertical="center" wrapText="1"/>
    </xf>
    <xf numFmtId="0" fontId="5" fillId="4" borderId="3" xfId="0" applyFont="1" applyFill="1" applyBorder="1" applyAlignment="1">
      <alignment horizontal="center"/>
    </xf>
    <xf numFmtId="0" fontId="5" fillId="4" borderId="5" xfId="0" applyFont="1" applyFill="1" applyBorder="1" applyAlignment="1">
      <alignment horizontal="center"/>
    </xf>
    <xf numFmtId="15" fontId="5" fillId="4" borderId="3" xfId="0" applyNumberFormat="1" applyFont="1" applyFill="1" applyBorder="1" applyAlignment="1">
      <alignment horizontal="center"/>
    </xf>
    <xf numFmtId="15" fontId="5" fillId="4" borderId="5" xfId="0" applyNumberFormat="1" applyFont="1" applyFill="1" applyBorder="1" applyAlignment="1">
      <alignment horizontal="center"/>
    </xf>
    <xf numFmtId="0" fontId="4" fillId="4" borderId="1" xfId="0" applyFont="1" applyFill="1" applyBorder="1" applyAlignment="1">
      <alignment horizontal="center"/>
    </xf>
    <xf numFmtId="0" fontId="5" fillId="3" borderId="1" xfId="0" applyFont="1" applyFill="1" applyBorder="1" applyAlignment="1">
      <alignment horizontal="center" vertical="center" wrapText="1"/>
    </xf>
    <xf numFmtId="0" fontId="6" fillId="2" borderId="6" xfId="0" applyFont="1" applyFill="1" applyBorder="1" applyAlignment="1">
      <alignment horizontal="center" vertical="center" textRotation="255"/>
    </xf>
    <xf numFmtId="0" fontId="2" fillId="2" borderId="1" xfId="0" applyFont="1" applyFill="1" applyBorder="1" applyAlignment="1">
      <alignment horizontal="center"/>
    </xf>
    <xf numFmtId="0" fontId="0" fillId="0" borderId="1" xfId="0" applyBorder="1" applyAlignment="1">
      <alignment horizontal="center"/>
    </xf>
    <xf numFmtId="43" fontId="0" fillId="0" borderId="1" xfId="1" applyFont="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IN"/>
              <a:t>7 Day</a:t>
            </a:r>
            <a:r>
              <a:rPr lang="en-IN" baseline="0"/>
              <a:t> refund outflow</a:t>
            </a:r>
            <a:endParaRPr lang="en-IN"/>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IN"/>
        </a:p>
      </c:txPr>
    </c:title>
    <c:autoTitleDeleted val="0"/>
    <c:plotArea>
      <c:layout/>
      <c:lineChart>
        <c:grouping val="stacked"/>
        <c:varyColors val="0"/>
        <c:ser>
          <c:idx val="0"/>
          <c:order val="0"/>
          <c:spPr>
            <a:ln w="34925" cap="rnd">
              <a:solidFill>
                <a:schemeClr val="lt1"/>
              </a:solidFill>
              <a:round/>
            </a:ln>
            <a:effectLst>
              <a:outerShdw dist="25400" dir="2700000" algn="tl" rotWithShape="0">
                <a:schemeClr val="accent1"/>
              </a:outerShdw>
            </a:effectLst>
          </c:spPr>
          <c:marker>
            <c:symbol val="none"/>
          </c:marker>
          <c:cat>
            <c:strRef>
              <c:f>Analysis!$G$4:$G$10</c:f>
              <c:strCache>
                <c:ptCount val="7"/>
                <c:pt idx="0">
                  <c:v>Monday</c:v>
                </c:pt>
                <c:pt idx="1">
                  <c:v>Tuesday</c:v>
                </c:pt>
                <c:pt idx="2">
                  <c:v>Wednesday</c:v>
                </c:pt>
                <c:pt idx="3">
                  <c:v>Thursday</c:v>
                </c:pt>
                <c:pt idx="4">
                  <c:v>Friday</c:v>
                </c:pt>
                <c:pt idx="5">
                  <c:v>Saturday</c:v>
                </c:pt>
                <c:pt idx="6">
                  <c:v>Sunday</c:v>
                </c:pt>
              </c:strCache>
            </c:strRef>
          </c:cat>
          <c:val>
            <c:numRef>
              <c:f>Analysis!$K$4:$K$10</c:f>
              <c:numCache>
                <c:formatCode>_(* #,##0.00_);_(* \(#,##0.00\);_(* "-"??_);_(@_)</c:formatCode>
                <c:ptCount val="7"/>
                <c:pt idx="0">
                  <c:v>473040000</c:v>
                </c:pt>
                <c:pt idx="1">
                  <c:v>446760000.00000006</c:v>
                </c:pt>
                <c:pt idx="2">
                  <c:v>394200000</c:v>
                </c:pt>
                <c:pt idx="3">
                  <c:v>367920000.00000006</c:v>
                </c:pt>
                <c:pt idx="4">
                  <c:v>315360000</c:v>
                </c:pt>
                <c:pt idx="5">
                  <c:v>315360000</c:v>
                </c:pt>
                <c:pt idx="6">
                  <c:v>315360000</c:v>
                </c:pt>
              </c:numCache>
            </c:numRef>
          </c:val>
          <c:smooth val="0"/>
          <c:extLst>
            <c:ext xmlns:c16="http://schemas.microsoft.com/office/drawing/2014/chart" uri="{C3380CC4-5D6E-409C-BE32-E72D297353CC}">
              <c16:uniqueId val="{00000000-6A8E-4E68-A30F-C1AC06A4F0B1}"/>
            </c:ext>
          </c:extLst>
        </c:ser>
        <c:dLbls>
          <c:showLegendKey val="0"/>
          <c:showVal val="0"/>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893854352"/>
        <c:axId val="893853872"/>
      </c:lineChart>
      <c:catAx>
        <c:axId val="893854352"/>
        <c:scaling>
          <c:orientation val="minMax"/>
        </c:scaling>
        <c:delete val="0"/>
        <c:axPos val="b"/>
        <c:numFmt formatCode="General" sourceLinked="1"/>
        <c:majorTickMark val="none"/>
        <c:minorTickMark val="none"/>
        <c:tickLblPos val="nextTo"/>
        <c:spPr>
          <a:noFill/>
          <a:ln w="12700" cap="flat" cmpd="sng" algn="ctr">
            <a:solidFill>
              <a:schemeClr val="lt1"/>
            </a:solidFill>
            <a:round/>
          </a:ln>
          <a:effectLst/>
        </c:spPr>
        <c:txPr>
          <a:bodyPr rot="-60000000" spcFirstLastPara="1" vertOverflow="ellipsis" vert="horz" wrap="square" anchor="ctr" anchorCtr="1"/>
          <a:lstStyle/>
          <a:p>
            <a:pPr>
              <a:defRPr sz="900" b="0" i="0" u="none" strike="noStrike" kern="1200" spc="100" baseline="0">
                <a:solidFill>
                  <a:schemeClr val="lt1"/>
                </a:solidFill>
                <a:latin typeface="+mn-lt"/>
                <a:ea typeface="+mn-ea"/>
                <a:cs typeface="+mn-cs"/>
              </a:defRPr>
            </a:pPr>
            <a:endParaRPr lang="en-US"/>
          </a:p>
        </c:txPr>
        <c:crossAx val="893853872"/>
        <c:crosses val="autoZero"/>
        <c:auto val="1"/>
        <c:lblAlgn val="ctr"/>
        <c:lblOffset val="100"/>
        <c:noMultiLvlLbl val="0"/>
      </c:catAx>
      <c:valAx>
        <c:axId val="893853872"/>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893854352"/>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IN"/>
              <a:t>scenario</a:t>
            </a:r>
            <a:r>
              <a:rPr lang="en-IN" baseline="0"/>
              <a:t> comparision - refund outflow</a:t>
            </a:r>
            <a:endParaRPr lang="en-IN"/>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IN"/>
        </a:p>
      </c:txPr>
    </c:title>
    <c:autoTitleDeleted val="0"/>
    <c:plotArea>
      <c:layout/>
      <c:barChart>
        <c:barDir val="col"/>
        <c:grouping val="clustered"/>
        <c:varyColors val="0"/>
        <c:ser>
          <c:idx val="1"/>
          <c:order val="1"/>
          <c:spPr>
            <a:pattFill prst="ltUpDiag">
              <a:fgClr>
                <a:schemeClr val="accent2"/>
              </a:fgClr>
              <a:bgClr>
                <a:schemeClr val="lt1"/>
              </a:bgClr>
            </a:pattFill>
            <a:ln>
              <a:noFill/>
            </a:ln>
            <a:effectLst/>
          </c:spPr>
          <c:invertIfNegative val="0"/>
          <c:cat>
            <c:strRef>
              <c:f>Analysis!$G$14:$G$16</c:f>
              <c:strCache>
                <c:ptCount val="3"/>
                <c:pt idx="0">
                  <c:v>Base</c:v>
                </c:pt>
                <c:pt idx="1">
                  <c:v>Stress</c:v>
                </c:pt>
                <c:pt idx="2">
                  <c:v>Severe</c:v>
                </c:pt>
              </c:strCache>
            </c:strRef>
          </c:cat>
          <c:val>
            <c:numRef>
              <c:f>Analysis!$K$14:$K$16</c:f>
              <c:numCache>
                <c:formatCode>_(* #,##0.00_);_(* \(#,##0.00\);_(* "-"??_);_(@_)</c:formatCode>
                <c:ptCount val="3"/>
                <c:pt idx="0">
                  <c:v>2628000000</c:v>
                </c:pt>
                <c:pt idx="1">
                  <c:v>2956500000</c:v>
                </c:pt>
                <c:pt idx="2">
                  <c:v>3285000000</c:v>
                </c:pt>
              </c:numCache>
            </c:numRef>
          </c:val>
          <c:extLst>
            <c:ext xmlns:c16="http://schemas.microsoft.com/office/drawing/2014/chart" uri="{C3380CC4-5D6E-409C-BE32-E72D297353CC}">
              <c16:uniqueId val="{00000001-0A47-4F75-8318-92B0A6B9174E}"/>
            </c:ext>
          </c:extLst>
        </c:ser>
        <c:dLbls>
          <c:showLegendKey val="0"/>
          <c:showVal val="0"/>
          <c:showCatName val="0"/>
          <c:showSerName val="0"/>
          <c:showPercent val="0"/>
          <c:showBubbleSize val="0"/>
        </c:dLbls>
        <c:gapWidth val="269"/>
        <c:overlap val="-20"/>
        <c:axId val="818516720"/>
        <c:axId val="521768928"/>
        <c:extLst>
          <c:ext xmlns:c15="http://schemas.microsoft.com/office/drawing/2012/chart" uri="{02D57815-91ED-43cb-92C2-25804820EDAC}">
            <c15:filteredBarSeries>
              <c15:ser>
                <c:idx val="0"/>
                <c:order val="0"/>
                <c:spPr>
                  <a:pattFill prst="ltUpDiag">
                    <a:fgClr>
                      <a:schemeClr val="accent1"/>
                    </a:fgClr>
                    <a:bgClr>
                      <a:schemeClr val="lt1"/>
                    </a:bgClr>
                  </a:pattFill>
                  <a:ln>
                    <a:noFill/>
                  </a:ln>
                  <a:effectLst/>
                </c:spPr>
                <c:invertIfNegative val="0"/>
                <c:cat>
                  <c:strRef>
                    <c:extLst>
                      <c:ext uri="{02D57815-91ED-43cb-92C2-25804820EDAC}">
                        <c15:formulaRef>
                          <c15:sqref>Analysis!$G$14:$G$16</c15:sqref>
                        </c15:formulaRef>
                      </c:ext>
                    </c:extLst>
                    <c:strCache>
                      <c:ptCount val="3"/>
                      <c:pt idx="0">
                        <c:v>Base</c:v>
                      </c:pt>
                      <c:pt idx="1">
                        <c:v>Stress</c:v>
                      </c:pt>
                      <c:pt idx="2">
                        <c:v>Severe</c:v>
                      </c:pt>
                    </c:strCache>
                  </c:strRef>
                </c:cat>
                <c:val>
                  <c:numRef>
                    <c:extLst>
                      <c:ext uri="{02D57815-91ED-43cb-92C2-25804820EDAC}">
                        <c15:formulaRef>
                          <c15:sqref>Analysis!$H$14:$H$16</c15:sqref>
                        </c15:formulaRef>
                      </c:ext>
                    </c:extLst>
                    <c:numCache>
                      <c:formatCode>General</c:formatCode>
                      <c:ptCount val="3"/>
                    </c:numCache>
                  </c:numRef>
                </c:val>
                <c:extLst>
                  <c:ext xmlns:c16="http://schemas.microsoft.com/office/drawing/2014/chart" uri="{C3380CC4-5D6E-409C-BE32-E72D297353CC}">
                    <c16:uniqueId val="{00000000-0A47-4F75-8318-92B0A6B9174E}"/>
                  </c:ext>
                </c:extLst>
              </c15:ser>
            </c15:filteredBarSeries>
          </c:ext>
        </c:extLst>
      </c:barChart>
      <c:catAx>
        <c:axId val="818516720"/>
        <c:scaling>
          <c:orientation val="minMax"/>
        </c:scaling>
        <c:delete val="0"/>
        <c:axPos val="b"/>
        <c:majorGridlines>
          <c:spPr>
            <a:ln w="9525" cap="flat" cmpd="sng" algn="ctr">
              <a:solidFill>
                <a:schemeClr val="lt1">
                  <a:alpha val="25000"/>
                </a:schemeClr>
              </a:solidFill>
              <a:round/>
            </a:ln>
            <a:effectLst/>
          </c:spPr>
        </c:majorGridlines>
        <c:numFmt formatCode="General" sourceLinked="1"/>
        <c:majorTickMark val="none"/>
        <c:minorTickMark val="none"/>
        <c:tickLblPos val="nextTo"/>
        <c:spPr>
          <a:noFill/>
          <a:ln w="3175" cap="flat" cmpd="sng" algn="ctr">
            <a:solidFill>
              <a:schemeClr val="accent1">
                <a:lumMod val="60000"/>
                <a:lumOff val="40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mn-lt"/>
                <a:ea typeface="+mn-ea"/>
                <a:cs typeface="+mn-cs"/>
              </a:defRPr>
            </a:pPr>
            <a:endParaRPr lang="en-US"/>
          </a:p>
        </c:txPr>
        <c:crossAx val="521768928"/>
        <c:crosses val="autoZero"/>
        <c:auto val="1"/>
        <c:lblAlgn val="ctr"/>
        <c:lblOffset val="100"/>
        <c:noMultiLvlLbl val="0"/>
      </c:catAx>
      <c:valAx>
        <c:axId val="521768928"/>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81851672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4">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578735</xdr:colOff>
      <xdr:row>20</xdr:row>
      <xdr:rowOff>118642</xdr:rowOff>
    </xdr:from>
    <xdr:to>
      <xdr:col>6</xdr:col>
      <xdr:colOff>32197</xdr:colOff>
      <xdr:row>34</xdr:row>
      <xdr:rowOff>69762</xdr:rowOff>
    </xdr:to>
    <xdr:graphicFrame macro="">
      <xdr:nvGraphicFramePr>
        <xdr:cNvPr id="2" name="Chart 1">
          <a:extLst>
            <a:ext uri="{FF2B5EF4-FFF2-40B4-BE49-F238E27FC236}">
              <a16:creationId xmlns:a16="http://schemas.microsoft.com/office/drawing/2014/main" id="{A0406C16-0D65-F764-6C76-CD4F7D753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591911</xdr:colOff>
      <xdr:row>20</xdr:row>
      <xdr:rowOff>148999</xdr:rowOff>
    </xdr:from>
    <xdr:to>
      <xdr:col>12</xdr:col>
      <xdr:colOff>27215</xdr:colOff>
      <xdr:row>35</xdr:row>
      <xdr:rowOff>0</xdr:rowOff>
    </xdr:to>
    <xdr:graphicFrame macro="">
      <xdr:nvGraphicFramePr>
        <xdr:cNvPr id="4" name="Chart 3">
          <a:extLst>
            <a:ext uri="{FF2B5EF4-FFF2-40B4-BE49-F238E27FC236}">
              <a16:creationId xmlns:a16="http://schemas.microsoft.com/office/drawing/2014/main" id="{43A9A779-B0C6-1830-F9A4-37BFE9D2A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9A45-07B1-4BB4-B8CB-FF01970310FC}">
  <dimension ref="B2:W26"/>
  <sheetViews>
    <sheetView tabSelected="1" zoomScaleNormal="100" workbookViewId="0">
      <selection activeCell="O10" sqref="O10"/>
    </sheetView>
  </sheetViews>
  <sheetFormatPr defaultRowHeight="14.4" x14ac:dyDescent="0.3"/>
  <cols>
    <col min="16" max="16" width="11.77734375" customWidth="1"/>
  </cols>
  <sheetData>
    <row r="2" spans="2:23" x14ac:dyDescent="0.3">
      <c r="B2" s="21" t="s">
        <v>39</v>
      </c>
      <c r="C2" s="21"/>
      <c r="D2" s="21"/>
      <c r="E2" s="21"/>
      <c r="F2" s="21"/>
      <c r="G2" s="21"/>
      <c r="H2" s="21"/>
      <c r="I2" s="21"/>
      <c r="J2" s="21"/>
      <c r="K2" s="21"/>
      <c r="L2" s="21"/>
      <c r="M2" s="21"/>
      <c r="N2" s="21"/>
      <c r="O2" s="21"/>
      <c r="P2" s="21"/>
      <c r="Q2" s="21"/>
      <c r="R2" s="21"/>
      <c r="S2" s="21"/>
      <c r="T2" s="21"/>
      <c r="U2" s="21"/>
      <c r="V2" s="21"/>
      <c r="W2" s="21"/>
    </row>
    <row r="3" spans="2:23" x14ac:dyDescent="0.3">
      <c r="B3" s="29" t="s">
        <v>41</v>
      </c>
    </row>
    <row r="4" spans="2:23" ht="14.4" customHeight="1" x14ac:dyDescent="0.3">
      <c r="B4" s="29"/>
      <c r="D4" s="28" t="s">
        <v>49</v>
      </c>
      <c r="E4" s="28"/>
      <c r="F4" s="28"/>
      <c r="G4" s="28"/>
      <c r="H4" s="28"/>
      <c r="I4" s="28"/>
      <c r="J4" s="28"/>
      <c r="K4" s="28"/>
      <c r="L4" s="28"/>
      <c r="M4" s="28"/>
      <c r="N4" s="28"/>
      <c r="O4" s="6"/>
      <c r="P4" s="27" t="s">
        <v>47</v>
      </c>
      <c r="Q4" s="27"/>
      <c r="R4" s="27"/>
    </row>
    <row r="5" spans="2:23" x14ac:dyDescent="0.3">
      <c r="B5" s="29"/>
      <c r="D5" s="28"/>
      <c r="E5" s="28"/>
      <c r="F5" s="28"/>
      <c r="G5" s="28"/>
      <c r="H5" s="28"/>
      <c r="I5" s="28"/>
      <c r="J5" s="28"/>
      <c r="K5" s="28"/>
      <c r="L5" s="28"/>
      <c r="M5" s="28"/>
      <c r="N5" s="28"/>
      <c r="O5" s="6"/>
      <c r="P5" s="9" t="s">
        <v>46</v>
      </c>
      <c r="Q5" s="23" t="s">
        <v>44</v>
      </c>
      <c r="R5" s="24"/>
    </row>
    <row r="6" spans="2:23" x14ac:dyDescent="0.3">
      <c r="B6" s="29"/>
      <c r="D6" s="28"/>
      <c r="E6" s="28"/>
      <c r="F6" s="28"/>
      <c r="G6" s="28"/>
      <c r="H6" s="28"/>
      <c r="I6" s="28"/>
      <c r="J6" s="28"/>
      <c r="K6" s="28"/>
      <c r="L6" s="28"/>
      <c r="M6" s="28"/>
      <c r="N6" s="28"/>
      <c r="O6" s="6"/>
      <c r="P6" s="9" t="s">
        <v>45</v>
      </c>
      <c r="Q6" s="25">
        <v>46018</v>
      </c>
      <c r="R6" s="26"/>
    </row>
    <row r="7" spans="2:23" x14ac:dyDescent="0.3">
      <c r="B7" s="29"/>
      <c r="D7" s="28"/>
      <c r="E7" s="28"/>
      <c r="F7" s="28"/>
      <c r="G7" s="28"/>
      <c r="H7" s="28"/>
      <c r="I7" s="28"/>
      <c r="J7" s="28"/>
      <c r="K7" s="28"/>
      <c r="L7" s="28"/>
      <c r="M7" s="28"/>
      <c r="N7" s="28"/>
      <c r="O7" s="6"/>
    </row>
    <row r="8" spans="2:23" x14ac:dyDescent="0.3">
      <c r="B8" s="29"/>
      <c r="D8" s="6"/>
      <c r="E8" s="6"/>
      <c r="F8" s="6"/>
      <c r="G8" s="6"/>
      <c r="H8" s="6"/>
      <c r="I8" s="6"/>
      <c r="J8" s="6"/>
      <c r="K8" s="6"/>
      <c r="L8" s="6"/>
      <c r="M8" s="6"/>
      <c r="N8" s="6"/>
      <c r="O8" s="6"/>
    </row>
    <row r="9" spans="2:23" ht="14.4" customHeight="1" x14ac:dyDescent="0.3">
      <c r="B9" s="8"/>
    </row>
    <row r="10" spans="2:23" x14ac:dyDescent="0.3">
      <c r="B10" s="19" t="s">
        <v>40</v>
      </c>
      <c r="D10" s="10" t="s">
        <v>48</v>
      </c>
      <c r="E10" s="11"/>
      <c r="F10" s="11"/>
      <c r="G10" s="11"/>
      <c r="H10" s="11"/>
      <c r="I10" s="11"/>
      <c r="J10" s="11"/>
      <c r="K10" s="11"/>
      <c r="L10" s="11"/>
      <c r="M10" s="11"/>
      <c r="N10" s="12"/>
    </row>
    <row r="11" spans="2:23" x14ac:dyDescent="0.3">
      <c r="B11" s="19"/>
      <c r="D11" s="13"/>
      <c r="E11" s="14"/>
      <c r="F11" s="14"/>
      <c r="G11" s="14"/>
      <c r="H11" s="14"/>
      <c r="I11" s="14"/>
      <c r="J11" s="14"/>
      <c r="K11" s="14"/>
      <c r="L11" s="14"/>
      <c r="M11" s="14"/>
      <c r="N11" s="15"/>
    </row>
    <row r="12" spans="2:23" x14ac:dyDescent="0.3">
      <c r="B12" s="19"/>
      <c r="D12" s="13"/>
      <c r="E12" s="14"/>
      <c r="F12" s="14"/>
      <c r="G12" s="14"/>
      <c r="H12" s="14"/>
      <c r="I12" s="14"/>
      <c r="J12" s="14"/>
      <c r="K12" s="14"/>
      <c r="L12" s="14"/>
      <c r="M12" s="14"/>
      <c r="N12" s="15"/>
    </row>
    <row r="13" spans="2:23" x14ac:dyDescent="0.3">
      <c r="B13" s="19"/>
      <c r="D13" s="13"/>
      <c r="E13" s="14"/>
      <c r="F13" s="14"/>
      <c r="G13" s="14"/>
      <c r="H13" s="14"/>
      <c r="I13" s="14"/>
      <c r="J13" s="14"/>
      <c r="K13" s="14"/>
      <c r="L13" s="14"/>
      <c r="M13" s="14"/>
      <c r="N13" s="15"/>
    </row>
    <row r="14" spans="2:23" x14ac:dyDescent="0.3">
      <c r="B14" s="19"/>
      <c r="D14" s="13"/>
      <c r="E14" s="14"/>
      <c r="F14" s="14"/>
      <c r="G14" s="14"/>
      <c r="H14" s="14"/>
      <c r="I14" s="14"/>
      <c r="J14" s="14"/>
      <c r="K14" s="14"/>
      <c r="L14" s="14"/>
      <c r="M14" s="14"/>
      <c r="N14" s="15"/>
    </row>
    <row r="15" spans="2:23" x14ac:dyDescent="0.3">
      <c r="B15" s="19"/>
      <c r="D15" s="13"/>
      <c r="E15" s="14"/>
      <c r="F15" s="14"/>
      <c r="G15" s="14"/>
      <c r="H15" s="14"/>
      <c r="I15" s="14"/>
      <c r="J15" s="14"/>
      <c r="K15" s="14"/>
      <c r="L15" s="14"/>
      <c r="M15" s="14"/>
      <c r="N15" s="15"/>
    </row>
    <row r="16" spans="2:23" x14ac:dyDescent="0.3">
      <c r="B16" s="19"/>
      <c r="D16" s="16"/>
      <c r="E16" s="17"/>
      <c r="F16" s="17"/>
      <c r="G16" s="17"/>
      <c r="H16" s="17"/>
      <c r="I16" s="17"/>
      <c r="J16" s="17"/>
      <c r="K16" s="17"/>
      <c r="L16" s="17"/>
      <c r="M16" s="17"/>
      <c r="N16" s="18"/>
    </row>
    <row r="17" spans="2:20" x14ac:dyDescent="0.3">
      <c r="B17" s="7"/>
    </row>
    <row r="18" spans="2:20" x14ac:dyDescent="0.3">
      <c r="B18" s="20" t="s">
        <v>42</v>
      </c>
      <c r="D18" s="22" t="s">
        <v>43</v>
      </c>
      <c r="E18" s="22"/>
      <c r="F18" s="22"/>
      <c r="G18" s="22"/>
      <c r="H18" s="22"/>
      <c r="I18" s="22"/>
      <c r="J18" s="22"/>
      <c r="K18" s="22"/>
      <c r="L18" s="22"/>
      <c r="M18" s="22"/>
      <c r="N18" s="22"/>
      <c r="O18" s="22"/>
      <c r="P18" s="22"/>
      <c r="Q18" s="22"/>
      <c r="R18" s="22"/>
      <c r="S18" s="22"/>
      <c r="T18" s="22"/>
    </row>
    <row r="19" spans="2:20" x14ac:dyDescent="0.3">
      <c r="B19" s="20"/>
      <c r="D19" s="22"/>
      <c r="E19" s="22"/>
      <c r="F19" s="22"/>
      <c r="G19" s="22"/>
      <c r="H19" s="22"/>
      <c r="I19" s="22"/>
      <c r="J19" s="22"/>
      <c r="K19" s="22"/>
      <c r="L19" s="22"/>
      <c r="M19" s="22"/>
      <c r="N19" s="22"/>
      <c r="O19" s="22"/>
      <c r="P19" s="22"/>
      <c r="Q19" s="22"/>
      <c r="R19" s="22"/>
      <c r="S19" s="22"/>
      <c r="T19" s="22"/>
    </row>
    <row r="20" spans="2:20" x14ac:dyDescent="0.3">
      <c r="B20" s="20"/>
      <c r="D20" s="22"/>
      <c r="E20" s="22"/>
      <c r="F20" s="22"/>
      <c r="G20" s="22"/>
      <c r="H20" s="22"/>
      <c r="I20" s="22"/>
      <c r="J20" s="22"/>
      <c r="K20" s="22"/>
      <c r="L20" s="22"/>
      <c r="M20" s="22"/>
      <c r="N20" s="22"/>
      <c r="O20" s="22"/>
      <c r="P20" s="22"/>
      <c r="Q20" s="22"/>
      <c r="R20" s="22"/>
      <c r="S20" s="22"/>
      <c r="T20" s="22"/>
    </row>
    <row r="21" spans="2:20" x14ac:dyDescent="0.3">
      <c r="B21" s="20"/>
      <c r="D21" s="22"/>
      <c r="E21" s="22"/>
      <c r="F21" s="22"/>
      <c r="G21" s="22"/>
      <c r="H21" s="22"/>
      <c r="I21" s="22"/>
      <c r="J21" s="22"/>
      <c r="K21" s="22"/>
      <c r="L21" s="22"/>
      <c r="M21" s="22"/>
      <c r="N21" s="22"/>
      <c r="O21" s="22"/>
      <c r="P21" s="22"/>
      <c r="Q21" s="22"/>
      <c r="R21" s="22"/>
      <c r="S21" s="22"/>
      <c r="T21" s="22"/>
    </row>
    <row r="22" spans="2:20" x14ac:dyDescent="0.3">
      <c r="B22" s="20"/>
      <c r="D22" s="22"/>
      <c r="E22" s="22"/>
      <c r="F22" s="22"/>
      <c r="G22" s="22"/>
      <c r="H22" s="22"/>
      <c r="I22" s="22"/>
      <c r="J22" s="22"/>
      <c r="K22" s="22"/>
      <c r="L22" s="22"/>
      <c r="M22" s="22"/>
      <c r="N22" s="22"/>
      <c r="O22" s="22"/>
      <c r="P22" s="22"/>
      <c r="Q22" s="22"/>
      <c r="R22" s="22"/>
      <c r="S22" s="22"/>
      <c r="T22" s="22"/>
    </row>
    <row r="23" spans="2:20" x14ac:dyDescent="0.3">
      <c r="B23" s="20"/>
      <c r="D23" s="22"/>
      <c r="E23" s="22"/>
      <c r="F23" s="22"/>
      <c r="G23" s="22"/>
      <c r="H23" s="22"/>
      <c r="I23" s="22"/>
      <c r="J23" s="22"/>
      <c r="K23" s="22"/>
      <c r="L23" s="22"/>
      <c r="M23" s="22"/>
      <c r="N23" s="22"/>
      <c r="O23" s="22"/>
      <c r="P23" s="22"/>
      <c r="Q23" s="22"/>
      <c r="R23" s="22"/>
      <c r="S23" s="22"/>
      <c r="T23" s="22"/>
    </row>
    <row r="24" spans="2:20" x14ac:dyDescent="0.3">
      <c r="B24" s="20"/>
      <c r="D24" s="22"/>
      <c r="E24" s="22"/>
      <c r="F24" s="22"/>
      <c r="G24" s="22"/>
      <c r="H24" s="22"/>
      <c r="I24" s="22"/>
      <c r="J24" s="22"/>
      <c r="K24" s="22"/>
      <c r="L24" s="22"/>
      <c r="M24" s="22"/>
      <c r="N24" s="22"/>
      <c r="O24" s="22"/>
      <c r="P24" s="22"/>
      <c r="Q24" s="22"/>
      <c r="R24" s="22"/>
      <c r="S24" s="22"/>
      <c r="T24" s="22"/>
    </row>
    <row r="25" spans="2:20" x14ac:dyDescent="0.3">
      <c r="B25" s="20"/>
      <c r="D25" s="22"/>
      <c r="E25" s="22"/>
      <c r="F25" s="22"/>
      <c r="G25" s="22"/>
      <c r="H25" s="22"/>
      <c r="I25" s="22"/>
      <c r="J25" s="22"/>
      <c r="K25" s="22"/>
      <c r="L25" s="22"/>
      <c r="M25" s="22"/>
      <c r="N25" s="22"/>
      <c r="O25" s="22"/>
      <c r="P25" s="22"/>
      <c r="Q25" s="22"/>
      <c r="R25" s="22"/>
      <c r="S25" s="22"/>
      <c r="T25" s="22"/>
    </row>
    <row r="26" spans="2:20" x14ac:dyDescent="0.3">
      <c r="B26" s="7"/>
    </row>
  </sheetData>
  <mergeCells count="10">
    <mergeCell ref="D10:N16"/>
    <mergeCell ref="B10:B16"/>
    <mergeCell ref="B18:B25"/>
    <mergeCell ref="B2:W2"/>
    <mergeCell ref="D18:T25"/>
    <mergeCell ref="Q5:R5"/>
    <mergeCell ref="Q6:R6"/>
    <mergeCell ref="P4:R4"/>
    <mergeCell ref="D4:N7"/>
    <mergeCell ref="B3: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0"/>
  <sheetViews>
    <sheetView zoomScale="81" workbookViewId="0">
      <selection activeCell="M25" sqref="M25"/>
    </sheetView>
  </sheetViews>
  <sheetFormatPr defaultRowHeight="14.4" x14ac:dyDescent="0.3"/>
  <cols>
    <col min="2" max="2" width="26.44140625" bestFit="1" customWidth="1"/>
    <col min="7" max="7" width="11.6640625" customWidth="1"/>
    <col min="9" max="9" width="13.109375" bestFit="1" customWidth="1"/>
    <col min="10" max="10" width="13.21875" bestFit="1" customWidth="1"/>
    <col min="11" max="11" width="20" customWidth="1"/>
    <col min="12" max="12" width="16.6640625" bestFit="1" customWidth="1"/>
  </cols>
  <sheetData>
    <row r="2" spans="2:12" x14ac:dyDescent="0.3">
      <c r="B2" s="30" t="s">
        <v>0</v>
      </c>
      <c r="C2" s="30"/>
      <c r="D2" s="30" t="s">
        <v>1</v>
      </c>
      <c r="E2" s="30"/>
      <c r="G2" s="30" t="s">
        <v>20</v>
      </c>
      <c r="H2" s="30"/>
      <c r="I2" s="30"/>
      <c r="J2" s="30"/>
      <c r="K2" s="30"/>
      <c r="L2" s="30"/>
    </row>
    <row r="3" spans="2:12" x14ac:dyDescent="0.3">
      <c r="B3" s="31" t="s">
        <v>2</v>
      </c>
      <c r="C3" s="31"/>
      <c r="D3" s="32">
        <v>4500</v>
      </c>
      <c r="E3" s="32"/>
      <c r="G3" s="5" t="s">
        <v>21</v>
      </c>
      <c r="H3" s="5" t="s">
        <v>22</v>
      </c>
      <c r="I3" s="5" t="s">
        <v>15</v>
      </c>
      <c r="J3" s="5" t="s">
        <v>16</v>
      </c>
      <c r="K3" s="5" t="s">
        <v>23</v>
      </c>
      <c r="L3" s="5" t="s">
        <v>24</v>
      </c>
    </row>
    <row r="4" spans="2:12" x14ac:dyDescent="0.3">
      <c r="B4" s="31" t="s">
        <v>3</v>
      </c>
      <c r="C4" s="31"/>
      <c r="D4" s="32">
        <v>730000</v>
      </c>
      <c r="E4" s="32"/>
      <c r="G4" s="1" t="s">
        <v>25</v>
      </c>
      <c r="H4" s="1">
        <f>D9</f>
        <v>0.18</v>
      </c>
      <c r="I4" s="2">
        <f>H4*$D$4</f>
        <v>131400</v>
      </c>
      <c r="J4" s="3">
        <f>I4*$D$5</f>
        <v>105120</v>
      </c>
      <c r="K4" s="3">
        <f>J4*$D$3</f>
        <v>473040000</v>
      </c>
      <c r="L4" s="3">
        <f>J4*$D$6</f>
        <v>42048000</v>
      </c>
    </row>
    <row r="5" spans="2:12" x14ac:dyDescent="0.3">
      <c r="B5" s="31" t="s">
        <v>4</v>
      </c>
      <c r="C5" s="31"/>
      <c r="D5" s="32">
        <v>0.8</v>
      </c>
      <c r="E5" s="32"/>
      <c r="G5" s="1" t="s">
        <v>26</v>
      </c>
      <c r="H5" s="1">
        <f t="shared" ref="H5:H10" si="0">D10</f>
        <v>0.17</v>
      </c>
      <c r="I5" s="2">
        <f t="shared" ref="I5:I10" si="1">H5*$D$4</f>
        <v>124100.00000000001</v>
      </c>
      <c r="J5" s="3">
        <f t="shared" ref="J5:J10" si="2">I5*$D$5</f>
        <v>99280.000000000015</v>
      </c>
      <c r="K5" s="3">
        <f t="shared" ref="K5:K10" si="3">J5*$D$3</f>
        <v>446760000.00000006</v>
      </c>
      <c r="L5" s="3">
        <f t="shared" ref="L5:L10" si="4">J5*$D$6</f>
        <v>39712000.000000007</v>
      </c>
    </row>
    <row r="6" spans="2:12" x14ac:dyDescent="0.3">
      <c r="B6" s="31" t="s">
        <v>5</v>
      </c>
      <c r="C6" s="31"/>
      <c r="D6" s="32">
        <v>400</v>
      </c>
      <c r="E6" s="32"/>
      <c r="G6" s="1" t="s">
        <v>27</v>
      </c>
      <c r="H6" s="1">
        <f t="shared" si="0"/>
        <v>0.15</v>
      </c>
      <c r="I6" s="2">
        <f t="shared" si="1"/>
        <v>109500</v>
      </c>
      <c r="J6" s="3">
        <f t="shared" si="2"/>
        <v>87600</v>
      </c>
      <c r="K6" s="3">
        <f t="shared" si="3"/>
        <v>394200000</v>
      </c>
      <c r="L6" s="3">
        <f t="shared" si="4"/>
        <v>35040000</v>
      </c>
    </row>
    <row r="7" spans="2:12" x14ac:dyDescent="0.3">
      <c r="B7" s="31" t="s">
        <v>6</v>
      </c>
      <c r="C7" s="31"/>
      <c r="D7" s="32">
        <v>0.3</v>
      </c>
      <c r="E7" s="32"/>
      <c r="G7" s="1" t="s">
        <v>28</v>
      </c>
      <c r="H7" s="1">
        <f t="shared" si="0"/>
        <v>0.14000000000000001</v>
      </c>
      <c r="I7" s="2">
        <f t="shared" si="1"/>
        <v>102200.00000000001</v>
      </c>
      <c r="J7" s="3">
        <f t="shared" si="2"/>
        <v>81760.000000000015</v>
      </c>
      <c r="K7" s="3">
        <f t="shared" si="3"/>
        <v>367920000.00000006</v>
      </c>
      <c r="L7" s="3">
        <f t="shared" si="4"/>
        <v>32704000.000000007</v>
      </c>
    </row>
    <row r="8" spans="2:12" x14ac:dyDescent="0.3">
      <c r="B8" s="30" t="s">
        <v>7</v>
      </c>
      <c r="C8" s="30"/>
      <c r="D8" s="30"/>
      <c r="E8" s="30"/>
      <c r="G8" s="1" t="s">
        <v>29</v>
      </c>
      <c r="H8" s="1">
        <f t="shared" si="0"/>
        <v>0.12</v>
      </c>
      <c r="I8" s="2">
        <f t="shared" si="1"/>
        <v>87600</v>
      </c>
      <c r="J8" s="3">
        <f t="shared" si="2"/>
        <v>70080</v>
      </c>
      <c r="K8" s="3">
        <f t="shared" si="3"/>
        <v>315360000</v>
      </c>
      <c r="L8" s="3">
        <f t="shared" si="4"/>
        <v>28032000</v>
      </c>
    </row>
    <row r="9" spans="2:12" x14ac:dyDescent="0.3">
      <c r="B9" s="31" t="s">
        <v>8</v>
      </c>
      <c r="C9" s="31"/>
      <c r="D9" s="31">
        <v>0.18</v>
      </c>
      <c r="E9" s="31"/>
      <c r="G9" s="1" t="s">
        <v>30</v>
      </c>
      <c r="H9" s="1">
        <f t="shared" si="0"/>
        <v>0.12</v>
      </c>
      <c r="I9" s="2">
        <f t="shared" si="1"/>
        <v>87600</v>
      </c>
      <c r="J9" s="3">
        <f t="shared" si="2"/>
        <v>70080</v>
      </c>
      <c r="K9" s="3">
        <f t="shared" si="3"/>
        <v>315360000</v>
      </c>
      <c r="L9" s="3">
        <f t="shared" si="4"/>
        <v>28032000</v>
      </c>
    </row>
    <row r="10" spans="2:12" x14ac:dyDescent="0.3">
      <c r="B10" s="31" t="s">
        <v>9</v>
      </c>
      <c r="C10" s="31"/>
      <c r="D10" s="31">
        <v>0.17</v>
      </c>
      <c r="E10" s="31"/>
      <c r="G10" s="1" t="s">
        <v>31</v>
      </c>
      <c r="H10" s="1">
        <f t="shared" si="0"/>
        <v>0.12</v>
      </c>
      <c r="I10" s="2">
        <f t="shared" si="1"/>
        <v>87600</v>
      </c>
      <c r="J10" s="3">
        <f t="shared" si="2"/>
        <v>70080</v>
      </c>
      <c r="K10" s="3">
        <f t="shared" si="3"/>
        <v>315360000</v>
      </c>
      <c r="L10" s="3">
        <f t="shared" si="4"/>
        <v>28032000</v>
      </c>
    </row>
    <row r="11" spans="2:12" x14ac:dyDescent="0.3">
      <c r="B11" s="31" t="s">
        <v>10</v>
      </c>
      <c r="C11" s="31"/>
      <c r="D11" s="31">
        <v>0.15</v>
      </c>
      <c r="E11" s="31"/>
    </row>
    <row r="12" spans="2:12" x14ac:dyDescent="0.3">
      <c r="B12" s="31" t="s">
        <v>11</v>
      </c>
      <c r="C12" s="31"/>
      <c r="D12" s="31">
        <v>0.14000000000000001</v>
      </c>
      <c r="E12" s="31"/>
      <c r="G12" s="30" t="s">
        <v>32</v>
      </c>
      <c r="H12" s="30"/>
      <c r="I12" s="30"/>
      <c r="J12" s="30"/>
      <c r="K12" s="30"/>
      <c r="L12" s="30"/>
    </row>
    <row r="13" spans="2:12" x14ac:dyDescent="0.3">
      <c r="B13" s="31" t="s">
        <v>12</v>
      </c>
      <c r="C13" s="31"/>
      <c r="D13" s="31">
        <v>0.12</v>
      </c>
      <c r="E13" s="31"/>
      <c r="G13" s="30" t="s">
        <v>33</v>
      </c>
      <c r="H13" s="30"/>
      <c r="I13" s="5" t="s">
        <v>4</v>
      </c>
      <c r="J13" s="5" t="s">
        <v>6</v>
      </c>
      <c r="K13" s="5" t="s">
        <v>34</v>
      </c>
      <c r="L13" s="5" t="s">
        <v>35</v>
      </c>
    </row>
    <row r="14" spans="2:12" x14ac:dyDescent="0.3">
      <c r="B14" s="31" t="s">
        <v>13</v>
      </c>
      <c r="C14" s="31"/>
      <c r="D14" s="31">
        <v>0.12</v>
      </c>
      <c r="E14" s="31"/>
      <c r="G14" s="36" t="s">
        <v>17</v>
      </c>
      <c r="H14" s="36"/>
      <c r="I14" s="4">
        <f>D5</f>
        <v>0.8</v>
      </c>
      <c r="J14" s="2">
        <f>D7</f>
        <v>0.3</v>
      </c>
      <c r="K14" s="2">
        <f>$D$4*I14*$D$3</f>
        <v>2628000000</v>
      </c>
      <c r="L14" s="2">
        <f>$D$4*I14*$D$6</f>
        <v>233600000</v>
      </c>
    </row>
    <row r="15" spans="2:12" x14ac:dyDescent="0.3">
      <c r="B15" s="31" t="s">
        <v>14</v>
      </c>
      <c r="C15" s="31"/>
      <c r="D15" s="31">
        <v>0.12</v>
      </c>
      <c r="E15" s="31"/>
      <c r="G15" s="37" t="s">
        <v>18</v>
      </c>
      <c r="H15" s="37"/>
      <c r="I15" s="4">
        <f>I14+0.1</f>
        <v>0.9</v>
      </c>
      <c r="J15" s="2">
        <f>J14-0.1</f>
        <v>0.19999999999999998</v>
      </c>
      <c r="K15" s="2">
        <f t="shared" ref="K15:K16" si="5">$D$4*I15*$D$3</f>
        <v>2956500000</v>
      </c>
      <c r="L15" s="2">
        <f t="shared" ref="L15:L16" si="6">$D$4*I15*$D$6</f>
        <v>262800000</v>
      </c>
    </row>
    <row r="16" spans="2:12" x14ac:dyDescent="0.3">
      <c r="G16" s="37" t="s">
        <v>19</v>
      </c>
      <c r="H16" s="37"/>
      <c r="I16" s="4">
        <f>I15+0.1</f>
        <v>1</v>
      </c>
      <c r="J16" s="2">
        <f>J15-0.1</f>
        <v>9.9999999999999978E-2</v>
      </c>
      <c r="K16" s="2">
        <f t="shared" si="5"/>
        <v>3285000000</v>
      </c>
      <c r="L16" s="2">
        <f t="shared" si="6"/>
        <v>292000000</v>
      </c>
    </row>
    <row r="18" spans="2:12" x14ac:dyDescent="0.3">
      <c r="B18" s="33" t="s">
        <v>36</v>
      </c>
      <c r="C18" s="34"/>
      <c r="D18" s="34"/>
      <c r="E18" s="34"/>
      <c r="F18" s="34"/>
      <c r="G18" s="34"/>
      <c r="H18" s="34"/>
      <c r="I18" s="34"/>
      <c r="J18" s="34"/>
      <c r="K18" s="34"/>
      <c r="L18" s="35"/>
    </row>
    <row r="20" spans="2:12" x14ac:dyDescent="0.3">
      <c r="B20" s="30" t="s">
        <v>37</v>
      </c>
      <c r="C20" s="30"/>
      <c r="D20" s="30"/>
      <c r="E20" s="30"/>
      <c r="F20" s="30"/>
      <c r="I20" s="33" t="s">
        <v>38</v>
      </c>
      <c r="J20" s="34"/>
      <c r="K20" s="34"/>
      <c r="L20" s="35"/>
    </row>
  </sheetData>
  <mergeCells count="36">
    <mergeCell ref="B18:L18"/>
    <mergeCell ref="I20:L20"/>
    <mergeCell ref="B20:F20"/>
    <mergeCell ref="G2:L2"/>
    <mergeCell ref="G12:L12"/>
    <mergeCell ref="G13:H13"/>
    <mergeCell ref="G14:H14"/>
    <mergeCell ref="G15:H15"/>
    <mergeCell ref="G16:H16"/>
    <mergeCell ref="B2:C2"/>
    <mergeCell ref="B3:C3"/>
    <mergeCell ref="B4:C4"/>
    <mergeCell ref="B5:C5"/>
    <mergeCell ref="B6:C6"/>
    <mergeCell ref="B7:C7"/>
    <mergeCell ref="D2:E2"/>
    <mergeCell ref="D3:E3"/>
    <mergeCell ref="D4:E4"/>
    <mergeCell ref="D5:E5"/>
    <mergeCell ref="D6:E6"/>
    <mergeCell ref="D7:E7"/>
    <mergeCell ref="B14:C14"/>
    <mergeCell ref="B15:C15"/>
    <mergeCell ref="D9:E9"/>
    <mergeCell ref="D10:E10"/>
    <mergeCell ref="D11:E11"/>
    <mergeCell ref="D12:E12"/>
    <mergeCell ref="D13:E13"/>
    <mergeCell ref="D14:E14"/>
    <mergeCell ref="D15:E15"/>
    <mergeCell ref="B13:C13"/>
    <mergeCell ref="B8:E8"/>
    <mergeCell ref="B9:C9"/>
    <mergeCell ref="B10:C10"/>
    <mergeCell ref="B11:C11"/>
    <mergeCell ref="B12:C12"/>
  </mergeCells>
  <phoneticPr fontId="3"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Arsh 1926</cp:lastModifiedBy>
  <dcterms:created xsi:type="dcterms:W3CDTF">2025-12-09T04:15:33Z</dcterms:created>
  <dcterms:modified xsi:type="dcterms:W3CDTF">2026-01-15T22:30:38Z</dcterms:modified>
</cp:coreProperties>
</file>